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rszula_cichocka\Documents\Latitude_kopia\!!!!!!!!!!!!!2022\BIP\MDK_2022\"/>
    </mc:Choice>
  </mc:AlternateContent>
  <bookViews>
    <workbookView xWindow="0" yWindow="0" windowWidth="24000" windowHeight="9435"/>
  </bookViews>
  <sheets>
    <sheet name="rejestr_wyborcow_2022_kw_2_2022" sheetId="1" r:id="rId1"/>
  </sheets>
  <calcPr calcId="152511"/>
</workbook>
</file>

<file path=xl/calcChain.xml><?xml version="1.0" encoding="utf-8"?>
<calcChain xmlns="http://schemas.openxmlformats.org/spreadsheetml/2006/main">
  <c r="A4" i="1" l="1"/>
  <c r="A5" i="1"/>
  <c r="A6" i="1"/>
  <c r="A7" i="1"/>
  <c r="A8" i="1"/>
  <c r="A9" i="1"/>
  <c r="A10" i="1"/>
  <c r="A11" i="1"/>
  <c r="A12" i="1"/>
  <c r="A14" i="1"/>
  <c r="A15" i="1"/>
  <c r="A16" i="1"/>
  <c r="A17" i="1"/>
  <c r="A18" i="1"/>
  <c r="A19" i="1"/>
  <c r="A20" i="1"/>
  <c r="A21" i="1"/>
  <c r="A22" i="1"/>
  <c r="A23" i="1"/>
  <c r="A25" i="1"/>
  <c r="A26" i="1"/>
  <c r="A27" i="1"/>
  <c r="A28" i="1"/>
  <c r="A29" i="1"/>
  <c r="A30" i="1"/>
  <c r="A31" i="1"/>
  <c r="A32" i="1"/>
  <c r="A33" i="1"/>
  <c r="A34" i="1"/>
  <c r="A35" i="1"/>
  <c r="A36" i="1"/>
  <c r="A38" i="1"/>
  <c r="A39" i="1"/>
  <c r="A40" i="1"/>
  <c r="A41" i="1"/>
  <c r="A42" i="1"/>
  <c r="A43" i="1"/>
  <c r="A44" i="1"/>
  <c r="A46" i="1"/>
  <c r="A47" i="1"/>
  <c r="A48" i="1"/>
  <c r="A49" i="1"/>
  <c r="A50" i="1"/>
  <c r="A51" i="1"/>
</calcChain>
</file>

<file path=xl/sharedStrings.xml><?xml version="1.0" encoding="utf-8"?>
<sst xmlns="http://schemas.openxmlformats.org/spreadsheetml/2006/main" count="114" uniqueCount="75">
  <si>
    <t>Kod TERYT</t>
  </si>
  <si>
    <t>Gmina</t>
  </si>
  <si>
    <t>Powiat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</si>
  <si>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</si>
  <si>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</si>
  <si>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</si>
  <si>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</si>
  <si>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</si>
  <si>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</si>
  <si>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</si>
  <si>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</si>
  <si>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</si>
  <si>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</si>
  <si>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</si>
  <si>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</si>
  <si>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</si>
  <si>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</si>
  <si>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</si>
  <si>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Powiat ciechanowski</t>
  </si>
  <si>
    <t>m. Ciechanów</t>
  </si>
  <si>
    <t>ciechanowski</t>
  </si>
  <si>
    <t>gm. Ciechanów</t>
  </si>
  <si>
    <t>gm. Glinojeck</t>
  </si>
  <si>
    <t>gm. Gołymin-Ośrodek</t>
  </si>
  <si>
    <t>gm. Grudusk</t>
  </si>
  <si>
    <t>gm. Ojrzeń</t>
  </si>
  <si>
    <t>gm. Opinogóra Górna</t>
  </si>
  <si>
    <t>gm. Regimin</t>
  </si>
  <si>
    <t>gm. Sońsk</t>
  </si>
  <si>
    <t>Powiat mławski</t>
  </si>
  <si>
    <t>m. Mława</t>
  </si>
  <si>
    <t>mławski</t>
  </si>
  <si>
    <t>gm. Dzierzgowo</t>
  </si>
  <si>
    <t>gm. Lipowiec Kościelny</t>
  </si>
  <si>
    <t>gm. Radzanów</t>
  </si>
  <si>
    <t>gm. Strzegowo</t>
  </si>
  <si>
    <t>gm. Stupsk</t>
  </si>
  <si>
    <t>gm. Szreńsk</t>
  </si>
  <si>
    <t>gm. Szydłowo</t>
  </si>
  <si>
    <t>gm. Wieczfnia Kościelna</t>
  </si>
  <si>
    <t>gm. Wiśniewo</t>
  </si>
  <si>
    <t>Powiat płoński</t>
  </si>
  <si>
    <t>m. Płońsk</t>
  </si>
  <si>
    <t>płoński</t>
  </si>
  <si>
    <t>m. Raciąż</t>
  </si>
  <si>
    <t>gm. Baboszewo</t>
  </si>
  <si>
    <t>gm. Czerwińsk nad Wisłą</t>
  </si>
  <si>
    <t>gm. Dzierzążnia</t>
  </si>
  <si>
    <t>gm. Joniec</t>
  </si>
  <si>
    <t>gm. Naruszewo</t>
  </si>
  <si>
    <t>gm. Nowe Miasto</t>
  </si>
  <si>
    <t>gm. Płońsk</t>
  </si>
  <si>
    <t>gm. Raciąż</t>
  </si>
  <si>
    <t>gm. Sochocin</t>
  </si>
  <si>
    <t>gm. Załuski</t>
  </si>
  <si>
    <t>Powiat przasnyski</t>
  </si>
  <si>
    <t>m. Przasnysz</t>
  </si>
  <si>
    <t>przasnyski</t>
  </si>
  <si>
    <t>gm. Chorzele</t>
  </si>
  <si>
    <t>gm. Czernice Borowe</t>
  </si>
  <si>
    <t>gm. Jednorożec</t>
  </si>
  <si>
    <t>gm. Krasne</t>
  </si>
  <si>
    <t>gm. Krzynowłoga Mała</t>
  </si>
  <si>
    <t>gm. Przasnysz</t>
  </si>
  <si>
    <t>Powiat żuromiński</t>
  </si>
  <si>
    <t>gm. Bieżuń</t>
  </si>
  <si>
    <t>żuromiński</t>
  </si>
  <si>
    <t>gm. Kuczbork-Osada</t>
  </si>
  <si>
    <t>gm. Lubowidz</t>
  </si>
  <si>
    <t>gm. Lutocin</t>
  </si>
  <si>
    <t>gm. Siemiątkowo</t>
  </si>
  <si>
    <t>gm. Żuromin</t>
  </si>
  <si>
    <t>Suma</t>
  </si>
  <si>
    <t>Meldunek o stanie rejestru wyborców za II kwartał 2022 r.</t>
  </si>
  <si>
    <t>Ciechanów, dnia 14.07.2022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</si>
</sst>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b/>
      <sz val="7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9" fillId="5" borderId="7" applyNumberFormat="0" applyAlignment="0" applyProtection="0"/>
    <xf numFmtId="0" fontId="10" fillId="6" borderId="8" applyNumberFormat="0" applyAlignment="0" applyProtection="0"/>
    <xf numFmtId="0" fontId="6" fillId="2" borderId="0" applyNumberFormat="0" applyBorder="0" applyAlignment="0" applyProtection="0"/>
    <xf numFmtId="0" fontId="12" fillId="0" borderId="9" applyNumberFormat="0" applyFill="0" applyAlignment="0" applyProtection="0"/>
    <xf numFmtId="0" fontId="13" fillId="7" borderId="10" applyNumberFormat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5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11" fillId="6" borderId="7" applyNumberFormat="0" applyAlignment="0" applyProtection="0"/>
    <xf numFmtId="0" fontId="16" fillId="0" borderId="12" applyNumberFormat="0" applyFill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8" borderId="11" applyNumberFormat="0" applyFont="0" applyAlignment="0" applyProtection="0"/>
    <xf numFmtId="0" fontId="7" fillId="3" borderId="0" applyNumberFormat="0" applyBorder="0" applyAlignment="0" applyProtection="0"/>
  </cellStyleXfs>
  <cellXfs count="17">
    <xf numFmtId="0" fontId="0" fillId="0" borderId="0" xfId="0"/>
    <xf numFmtId="0" fontId="18" fillId="0" borderId="0" xfId="0" applyFont="1"/>
    <xf numFmtId="0" fontId="19" fillId="0" borderId="0" xfId="0" applyFont="1"/>
    <xf numFmtId="0" fontId="16" fillId="0" borderId="0" xfId="0" applyFont="1"/>
    <xf numFmtId="0" fontId="20" fillId="0" borderId="0" xfId="0" applyFont="1" applyAlignment="1">
      <alignment horizontal="center" vertical="center" wrapText="1"/>
    </xf>
    <xf numFmtId="0" fontId="20" fillId="0" borderId="0" xfId="0" applyFont="1"/>
    <xf numFmtId="0" fontId="19" fillId="0" borderId="1" xfId="0" applyFont="1" applyBorder="1" applyAlignment="1"/>
    <xf numFmtId="0" fontId="19" fillId="0" borderId="1" xfId="0" applyFont="1" applyBorder="1"/>
    <xf numFmtId="0" fontId="20" fillId="0" borderId="1" xfId="0" applyFont="1" applyBorder="1"/>
    <xf numFmtId="0" fontId="18" fillId="0" borderId="1" xfId="0" applyFont="1" applyBorder="1"/>
    <xf numFmtId="0" fontId="21" fillId="0" borderId="1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/>
    </xf>
    <xf numFmtId="0" fontId="19" fillId="0" borderId="3" xfId="0" applyFont="1" applyBorder="1" applyAlignment="1"/>
    <xf numFmtId="0" fontId="2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42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Obliczenia" xfId="35" builtinId="22" customBuiltin="1"/>
    <cellStyle name="Suma" xfId="36" builtinId="25" customBuiltin="1"/>
    <cellStyle name="Tekst objaśnienia" xfId="37" builtinId="53" customBuiltin="1"/>
    <cellStyle name="Tekst ostrzeżenia" xfId="38" builtinId="11" customBuiltin="1"/>
    <cellStyle name="Tytuł" xfId="39" builtinId="15" customBuiltin="1"/>
    <cellStyle name="Uwaga" xfId="40" builtinId="10" customBuiltin="1"/>
    <cellStyle name="Zły" xfId="41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3"/>
  <sheetViews>
    <sheetView tabSelected="1" workbookViewId="0">
      <selection activeCell="V11" sqref="V11"/>
    </sheetView>
  </sheetViews>
  <sheetFormatPr defaultRowHeight="15" x14ac:dyDescent="0.25"/>
  <cols>
    <col min="1" max="1" width="5.5703125" style="5" customWidth="1"/>
    <col min="2" max="2" width="17.5703125" bestFit="1" customWidth="1"/>
    <col min="3" max="3" width="0" hidden="1" customWidth="1"/>
    <col min="4" max="4" width="9.7109375" customWidth="1"/>
    <col min="5" max="5" width="7.7109375" customWidth="1"/>
    <col min="6" max="6" width="8.28515625" customWidth="1"/>
    <col min="7" max="7" width="7.7109375" customWidth="1"/>
    <col min="8" max="8" width="8.42578125" customWidth="1"/>
    <col min="9" max="9" width="7" customWidth="1"/>
    <col min="10" max="10" width="6.85546875" customWidth="1"/>
    <col min="11" max="11" width="7" customWidth="1"/>
    <col min="12" max="16" width="7.7109375" customWidth="1"/>
    <col min="17" max="17" width="7.140625" customWidth="1"/>
    <col min="18" max="18" width="7.7109375" customWidth="1"/>
  </cols>
  <sheetData>
    <row r="1" spans="1:23" ht="21" customHeight="1" x14ac:dyDescent="0.25">
      <c r="A1" s="11" t="s">
        <v>73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</row>
    <row r="2" spans="1:23" s="4" customFormat="1" ht="63" x14ac:dyDescent="0.25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0" t="s">
        <v>9</v>
      </c>
      <c r="K2" s="10" t="s">
        <v>10</v>
      </c>
      <c r="L2" s="10" t="s">
        <v>11</v>
      </c>
      <c r="M2" s="10" t="s">
        <v>12</v>
      </c>
      <c r="N2" s="10" t="s">
        <v>13</v>
      </c>
      <c r="O2" s="10" t="s">
        <v>14</v>
      </c>
      <c r="P2" s="10" t="s">
        <v>15</v>
      </c>
      <c r="Q2" s="10" t="s">
        <v>16</v>
      </c>
      <c r="R2" s="10" t="s">
        <v>17</v>
      </c>
    </row>
    <row r="3" spans="1:23" s="3" customFormat="1" ht="9.9499999999999993" customHeight="1" x14ac:dyDescent="0.25">
      <c r="A3" s="13" t="s">
        <v>18</v>
      </c>
      <c r="B3" s="14"/>
      <c r="C3" s="6"/>
      <c r="D3" s="7">
        <v>85567</v>
      </c>
      <c r="E3" s="7">
        <v>69723</v>
      </c>
      <c r="F3" s="7">
        <v>69264</v>
      </c>
      <c r="G3" s="7">
        <v>459</v>
      </c>
      <c r="H3" s="7">
        <v>456</v>
      </c>
      <c r="I3" s="7">
        <v>375</v>
      </c>
      <c r="J3" s="7">
        <v>3</v>
      </c>
      <c r="K3" s="7">
        <v>78</v>
      </c>
      <c r="L3" s="7">
        <v>3</v>
      </c>
      <c r="M3" s="7">
        <v>911</v>
      </c>
      <c r="N3" s="7">
        <v>161</v>
      </c>
      <c r="O3" s="7">
        <v>672</v>
      </c>
      <c r="P3" s="7">
        <v>78</v>
      </c>
      <c r="Q3" s="7">
        <v>0</v>
      </c>
      <c r="R3" s="7">
        <v>0</v>
      </c>
      <c r="S3" s="2"/>
      <c r="T3" s="2"/>
      <c r="U3" s="2"/>
      <c r="V3" s="2"/>
      <c r="W3" s="2"/>
    </row>
    <row r="4" spans="1:23" ht="9" customHeight="1" x14ac:dyDescent="0.25">
      <c r="A4" s="8" t="str">
        <f>"140201"</f>
        <v>140201</v>
      </c>
      <c r="B4" s="9" t="s">
        <v>19</v>
      </c>
      <c r="C4" s="9" t="s">
        <v>20</v>
      </c>
      <c r="D4" s="9">
        <v>41245</v>
      </c>
      <c r="E4" s="9">
        <v>34026</v>
      </c>
      <c r="F4" s="9">
        <v>33913</v>
      </c>
      <c r="G4" s="9">
        <v>113</v>
      </c>
      <c r="H4" s="9">
        <v>112</v>
      </c>
      <c r="I4" s="9">
        <v>86</v>
      </c>
      <c r="J4" s="9">
        <v>0</v>
      </c>
      <c r="K4" s="9">
        <v>26</v>
      </c>
      <c r="L4" s="9">
        <v>1</v>
      </c>
      <c r="M4" s="9">
        <v>556</v>
      </c>
      <c r="N4" s="9">
        <v>87</v>
      </c>
      <c r="O4" s="9">
        <v>443</v>
      </c>
      <c r="P4" s="9">
        <v>26</v>
      </c>
      <c r="Q4" s="9">
        <v>0</v>
      </c>
      <c r="R4" s="9">
        <v>0</v>
      </c>
      <c r="S4" s="1"/>
      <c r="T4" s="1"/>
      <c r="U4" s="1"/>
      <c r="V4" s="1"/>
      <c r="W4" s="1"/>
    </row>
    <row r="5" spans="1:23" ht="9" customHeight="1" x14ac:dyDescent="0.25">
      <c r="A5" s="8" t="str">
        <f>"140202"</f>
        <v>140202</v>
      </c>
      <c r="B5" s="9" t="s">
        <v>21</v>
      </c>
      <c r="C5" s="9" t="s">
        <v>20</v>
      </c>
      <c r="D5" s="9">
        <v>7207</v>
      </c>
      <c r="E5" s="9">
        <v>5727</v>
      </c>
      <c r="F5" s="9">
        <v>5703</v>
      </c>
      <c r="G5" s="9">
        <v>24</v>
      </c>
      <c r="H5" s="9">
        <v>24</v>
      </c>
      <c r="I5" s="9">
        <v>22</v>
      </c>
      <c r="J5" s="9">
        <v>0</v>
      </c>
      <c r="K5" s="9">
        <v>2</v>
      </c>
      <c r="L5" s="9">
        <v>0</v>
      </c>
      <c r="M5" s="9">
        <v>51</v>
      </c>
      <c r="N5" s="9">
        <v>8</v>
      </c>
      <c r="O5" s="9">
        <v>41</v>
      </c>
      <c r="P5" s="9">
        <v>2</v>
      </c>
      <c r="Q5" s="9">
        <v>0</v>
      </c>
      <c r="R5" s="9">
        <v>0</v>
      </c>
      <c r="S5" s="1"/>
      <c r="T5" s="1"/>
      <c r="U5" s="1"/>
      <c r="V5" s="1"/>
      <c r="W5" s="1"/>
    </row>
    <row r="6" spans="1:23" ht="9" customHeight="1" x14ac:dyDescent="0.25">
      <c r="A6" s="8" t="str">
        <f>"140203"</f>
        <v>140203</v>
      </c>
      <c r="B6" s="9" t="s">
        <v>22</v>
      </c>
      <c r="C6" s="9" t="s">
        <v>20</v>
      </c>
      <c r="D6" s="9">
        <v>7472</v>
      </c>
      <c r="E6" s="9">
        <v>6013</v>
      </c>
      <c r="F6" s="9">
        <v>5938</v>
      </c>
      <c r="G6" s="9">
        <v>75</v>
      </c>
      <c r="H6" s="9">
        <v>74</v>
      </c>
      <c r="I6" s="9">
        <v>53</v>
      </c>
      <c r="J6" s="9">
        <v>0</v>
      </c>
      <c r="K6" s="9">
        <v>21</v>
      </c>
      <c r="L6" s="9">
        <v>1</v>
      </c>
      <c r="M6" s="9">
        <v>71</v>
      </c>
      <c r="N6" s="9">
        <v>14</v>
      </c>
      <c r="O6" s="9">
        <v>36</v>
      </c>
      <c r="P6" s="9">
        <v>21</v>
      </c>
      <c r="Q6" s="9">
        <v>0</v>
      </c>
      <c r="R6" s="9">
        <v>0</v>
      </c>
      <c r="S6" s="1"/>
      <c r="T6" s="1"/>
      <c r="U6" s="1"/>
      <c r="V6" s="1"/>
      <c r="W6" s="1"/>
    </row>
    <row r="7" spans="1:23" ht="9" customHeight="1" x14ac:dyDescent="0.25">
      <c r="A7" s="8" t="str">
        <f>"140204"</f>
        <v>140204</v>
      </c>
      <c r="B7" s="9" t="s">
        <v>23</v>
      </c>
      <c r="C7" s="9" t="s">
        <v>20</v>
      </c>
      <c r="D7" s="9">
        <v>3746</v>
      </c>
      <c r="E7" s="9">
        <v>2994</v>
      </c>
      <c r="F7" s="9">
        <v>2966</v>
      </c>
      <c r="G7" s="9">
        <v>28</v>
      </c>
      <c r="H7" s="9">
        <v>28</v>
      </c>
      <c r="I7" s="9">
        <v>21</v>
      </c>
      <c r="J7" s="9">
        <v>3</v>
      </c>
      <c r="K7" s="9">
        <v>4</v>
      </c>
      <c r="L7" s="9">
        <v>0</v>
      </c>
      <c r="M7" s="9">
        <v>31</v>
      </c>
      <c r="N7" s="9">
        <v>6</v>
      </c>
      <c r="O7" s="9">
        <v>21</v>
      </c>
      <c r="P7" s="9">
        <v>4</v>
      </c>
      <c r="Q7" s="9">
        <v>0</v>
      </c>
      <c r="R7" s="9">
        <v>0</v>
      </c>
      <c r="S7" s="1"/>
      <c r="T7" s="1"/>
      <c r="U7" s="1"/>
      <c r="V7" s="1"/>
      <c r="W7" s="1"/>
    </row>
    <row r="8" spans="1:23" ht="9" customHeight="1" x14ac:dyDescent="0.25">
      <c r="A8" s="8" t="str">
        <f>"140205"</f>
        <v>140205</v>
      </c>
      <c r="B8" s="9" t="s">
        <v>24</v>
      </c>
      <c r="C8" s="9" t="s">
        <v>20</v>
      </c>
      <c r="D8" s="9">
        <v>3465</v>
      </c>
      <c r="E8" s="9">
        <v>2830</v>
      </c>
      <c r="F8" s="9">
        <v>2817</v>
      </c>
      <c r="G8" s="9">
        <v>13</v>
      </c>
      <c r="H8" s="9">
        <v>13</v>
      </c>
      <c r="I8" s="9">
        <v>7</v>
      </c>
      <c r="J8" s="9">
        <v>0</v>
      </c>
      <c r="K8" s="9">
        <v>6</v>
      </c>
      <c r="L8" s="9">
        <v>0</v>
      </c>
      <c r="M8" s="9">
        <v>30</v>
      </c>
      <c r="N8" s="9">
        <v>2</v>
      </c>
      <c r="O8" s="9">
        <v>22</v>
      </c>
      <c r="P8" s="9">
        <v>6</v>
      </c>
      <c r="Q8" s="9">
        <v>0</v>
      </c>
      <c r="R8" s="9">
        <v>0</v>
      </c>
      <c r="S8" s="1"/>
      <c r="T8" s="1"/>
      <c r="U8" s="1"/>
      <c r="V8" s="1"/>
      <c r="W8" s="1"/>
    </row>
    <row r="9" spans="1:23" ht="9" customHeight="1" x14ac:dyDescent="0.25">
      <c r="A9" s="8" t="str">
        <f>"140206"</f>
        <v>140206</v>
      </c>
      <c r="B9" s="9" t="s">
        <v>25</v>
      </c>
      <c r="C9" s="9" t="s">
        <v>20</v>
      </c>
      <c r="D9" s="9">
        <v>4228</v>
      </c>
      <c r="E9" s="9">
        <v>3409</v>
      </c>
      <c r="F9" s="9">
        <v>3345</v>
      </c>
      <c r="G9" s="9">
        <v>64</v>
      </c>
      <c r="H9" s="9">
        <v>64</v>
      </c>
      <c r="I9" s="9">
        <v>59</v>
      </c>
      <c r="J9" s="9">
        <v>0</v>
      </c>
      <c r="K9" s="9">
        <v>5</v>
      </c>
      <c r="L9" s="9">
        <v>0</v>
      </c>
      <c r="M9" s="9">
        <v>38</v>
      </c>
      <c r="N9" s="9">
        <v>13</v>
      </c>
      <c r="O9" s="9">
        <v>20</v>
      </c>
      <c r="P9" s="9">
        <v>5</v>
      </c>
      <c r="Q9" s="9">
        <v>0</v>
      </c>
      <c r="R9" s="9">
        <v>0</v>
      </c>
      <c r="S9" s="1"/>
      <c r="T9" s="1"/>
      <c r="U9" s="1"/>
      <c r="V9" s="1"/>
      <c r="W9" s="1"/>
    </row>
    <row r="10" spans="1:23" ht="9" customHeight="1" x14ac:dyDescent="0.25">
      <c r="A10" s="8" t="str">
        <f>"140207"</f>
        <v>140207</v>
      </c>
      <c r="B10" s="9" t="s">
        <v>26</v>
      </c>
      <c r="C10" s="9" t="s">
        <v>20</v>
      </c>
      <c r="D10" s="9">
        <v>5888</v>
      </c>
      <c r="E10" s="9">
        <v>4735</v>
      </c>
      <c r="F10" s="9">
        <v>4718</v>
      </c>
      <c r="G10" s="9">
        <v>17</v>
      </c>
      <c r="H10" s="9">
        <v>17</v>
      </c>
      <c r="I10" s="9">
        <v>16</v>
      </c>
      <c r="J10" s="9">
        <v>0</v>
      </c>
      <c r="K10" s="9">
        <v>1</v>
      </c>
      <c r="L10" s="9">
        <v>0</v>
      </c>
      <c r="M10" s="9">
        <v>41</v>
      </c>
      <c r="N10" s="9">
        <v>9</v>
      </c>
      <c r="O10" s="9">
        <v>31</v>
      </c>
      <c r="P10" s="9">
        <v>1</v>
      </c>
      <c r="Q10" s="9">
        <v>0</v>
      </c>
      <c r="R10" s="9">
        <v>0</v>
      </c>
      <c r="S10" s="1"/>
      <c r="T10" s="1"/>
      <c r="U10" s="1"/>
      <c r="V10" s="1"/>
      <c r="W10" s="1"/>
    </row>
    <row r="11" spans="1:23" ht="9" customHeight="1" x14ac:dyDescent="0.25">
      <c r="A11" s="8" t="str">
        <f>"140208"</f>
        <v>140208</v>
      </c>
      <c r="B11" s="9" t="s">
        <v>27</v>
      </c>
      <c r="C11" s="9" t="s">
        <v>20</v>
      </c>
      <c r="D11" s="9">
        <v>4894</v>
      </c>
      <c r="E11" s="9">
        <v>3965</v>
      </c>
      <c r="F11" s="9">
        <v>3882</v>
      </c>
      <c r="G11" s="9">
        <v>83</v>
      </c>
      <c r="H11" s="9">
        <v>82</v>
      </c>
      <c r="I11" s="9">
        <v>72</v>
      </c>
      <c r="J11" s="9">
        <v>0</v>
      </c>
      <c r="K11" s="9">
        <v>10</v>
      </c>
      <c r="L11" s="9">
        <v>1</v>
      </c>
      <c r="M11" s="9">
        <v>35</v>
      </c>
      <c r="N11" s="9">
        <v>6</v>
      </c>
      <c r="O11" s="9">
        <v>19</v>
      </c>
      <c r="P11" s="9">
        <v>10</v>
      </c>
      <c r="Q11" s="9">
        <v>0</v>
      </c>
      <c r="R11" s="9">
        <v>0</v>
      </c>
      <c r="S11" s="1"/>
      <c r="T11" s="1"/>
      <c r="U11" s="1"/>
      <c r="V11" s="1"/>
      <c r="W11" s="1"/>
    </row>
    <row r="12" spans="1:23" ht="9" customHeight="1" x14ac:dyDescent="0.25">
      <c r="A12" s="8" t="str">
        <f>"140209"</f>
        <v>140209</v>
      </c>
      <c r="B12" s="9" t="s">
        <v>28</v>
      </c>
      <c r="C12" s="9" t="s">
        <v>20</v>
      </c>
      <c r="D12" s="9">
        <v>7422</v>
      </c>
      <c r="E12" s="9">
        <v>6024</v>
      </c>
      <c r="F12" s="9">
        <v>5982</v>
      </c>
      <c r="G12" s="9">
        <v>42</v>
      </c>
      <c r="H12" s="9">
        <v>42</v>
      </c>
      <c r="I12" s="9">
        <v>39</v>
      </c>
      <c r="J12" s="9">
        <v>0</v>
      </c>
      <c r="K12" s="9">
        <v>3</v>
      </c>
      <c r="L12" s="9">
        <v>0</v>
      </c>
      <c r="M12" s="9">
        <v>58</v>
      </c>
      <c r="N12" s="9">
        <v>16</v>
      </c>
      <c r="O12" s="9">
        <v>39</v>
      </c>
      <c r="P12" s="9">
        <v>3</v>
      </c>
      <c r="Q12" s="9">
        <v>0</v>
      </c>
      <c r="R12" s="9">
        <v>0</v>
      </c>
      <c r="S12" s="1"/>
      <c r="T12" s="1"/>
      <c r="U12" s="1"/>
      <c r="V12" s="1"/>
      <c r="W12" s="1"/>
    </row>
    <row r="13" spans="1:23" s="3" customFormat="1" ht="9.9499999999999993" customHeight="1" x14ac:dyDescent="0.25">
      <c r="A13" s="15" t="s">
        <v>29</v>
      </c>
      <c r="B13" s="16"/>
      <c r="C13" s="7"/>
      <c r="D13" s="7">
        <v>69785</v>
      </c>
      <c r="E13" s="7">
        <v>56390</v>
      </c>
      <c r="F13" s="7">
        <v>55851</v>
      </c>
      <c r="G13" s="7">
        <v>539</v>
      </c>
      <c r="H13" s="7">
        <v>538</v>
      </c>
      <c r="I13" s="7">
        <v>474</v>
      </c>
      <c r="J13" s="7">
        <v>0</v>
      </c>
      <c r="K13" s="7">
        <v>64</v>
      </c>
      <c r="L13" s="7">
        <v>1</v>
      </c>
      <c r="M13" s="7">
        <v>799</v>
      </c>
      <c r="N13" s="7">
        <v>133</v>
      </c>
      <c r="O13" s="7">
        <v>602</v>
      </c>
      <c r="P13" s="7">
        <v>64</v>
      </c>
      <c r="Q13" s="7">
        <v>0</v>
      </c>
      <c r="R13" s="7">
        <v>0</v>
      </c>
      <c r="S13" s="2"/>
      <c r="T13" s="2"/>
      <c r="U13" s="2"/>
      <c r="V13" s="2"/>
      <c r="W13" s="2"/>
    </row>
    <row r="14" spans="1:23" ht="9" customHeight="1" x14ac:dyDescent="0.25">
      <c r="A14" s="8" t="str">
        <f>"141301"</f>
        <v>141301</v>
      </c>
      <c r="B14" s="9" t="s">
        <v>30</v>
      </c>
      <c r="C14" s="9" t="s">
        <v>31</v>
      </c>
      <c r="D14" s="9">
        <v>29243</v>
      </c>
      <c r="E14" s="9">
        <v>23701</v>
      </c>
      <c r="F14" s="9">
        <v>23608</v>
      </c>
      <c r="G14" s="9">
        <v>93</v>
      </c>
      <c r="H14" s="9">
        <v>93</v>
      </c>
      <c r="I14" s="9">
        <v>75</v>
      </c>
      <c r="J14" s="9">
        <v>0</v>
      </c>
      <c r="K14" s="9">
        <v>18</v>
      </c>
      <c r="L14" s="9">
        <v>0</v>
      </c>
      <c r="M14" s="9">
        <v>352</v>
      </c>
      <c r="N14" s="9">
        <v>51</v>
      </c>
      <c r="O14" s="9">
        <v>283</v>
      </c>
      <c r="P14" s="9">
        <v>18</v>
      </c>
      <c r="Q14" s="9">
        <v>0</v>
      </c>
      <c r="R14" s="9">
        <v>0</v>
      </c>
      <c r="S14" s="1"/>
      <c r="T14" s="1"/>
      <c r="U14" s="1"/>
      <c r="V14" s="1"/>
      <c r="W14" s="1"/>
    </row>
    <row r="15" spans="1:23" ht="9" customHeight="1" x14ac:dyDescent="0.25">
      <c r="A15" s="8" t="str">
        <f>"141302"</f>
        <v>141302</v>
      </c>
      <c r="B15" s="9" t="s">
        <v>32</v>
      </c>
      <c r="C15" s="9" t="s">
        <v>31</v>
      </c>
      <c r="D15" s="9">
        <v>2908</v>
      </c>
      <c r="E15" s="9">
        <v>2350</v>
      </c>
      <c r="F15" s="9">
        <v>2324</v>
      </c>
      <c r="G15" s="9">
        <v>26</v>
      </c>
      <c r="H15" s="9">
        <v>26</v>
      </c>
      <c r="I15" s="9">
        <v>22</v>
      </c>
      <c r="J15" s="9">
        <v>0</v>
      </c>
      <c r="K15" s="9">
        <v>4</v>
      </c>
      <c r="L15" s="9">
        <v>0</v>
      </c>
      <c r="M15" s="9">
        <v>42</v>
      </c>
      <c r="N15" s="9">
        <v>9</v>
      </c>
      <c r="O15" s="9">
        <v>29</v>
      </c>
      <c r="P15" s="9">
        <v>4</v>
      </c>
      <c r="Q15" s="9">
        <v>0</v>
      </c>
      <c r="R15" s="9">
        <v>0</v>
      </c>
      <c r="S15" s="1"/>
      <c r="T15" s="1"/>
      <c r="U15" s="1"/>
      <c r="V15" s="1"/>
      <c r="W15" s="1"/>
    </row>
    <row r="16" spans="1:23" ht="9" customHeight="1" x14ac:dyDescent="0.25">
      <c r="A16" s="8" t="str">
        <f>"141303"</f>
        <v>141303</v>
      </c>
      <c r="B16" s="9" t="s">
        <v>33</v>
      </c>
      <c r="C16" s="9" t="s">
        <v>31</v>
      </c>
      <c r="D16" s="9">
        <v>4730</v>
      </c>
      <c r="E16" s="9">
        <v>3864</v>
      </c>
      <c r="F16" s="9">
        <v>3829</v>
      </c>
      <c r="G16" s="9">
        <v>35</v>
      </c>
      <c r="H16" s="9">
        <v>35</v>
      </c>
      <c r="I16" s="9">
        <v>30</v>
      </c>
      <c r="J16" s="9">
        <v>0</v>
      </c>
      <c r="K16" s="9">
        <v>5</v>
      </c>
      <c r="L16" s="9">
        <v>0</v>
      </c>
      <c r="M16" s="9">
        <v>35</v>
      </c>
      <c r="N16" s="9">
        <v>8</v>
      </c>
      <c r="O16" s="9">
        <v>22</v>
      </c>
      <c r="P16" s="9">
        <v>5</v>
      </c>
      <c r="Q16" s="9">
        <v>0</v>
      </c>
      <c r="R16" s="9">
        <v>0</v>
      </c>
      <c r="S16" s="1"/>
      <c r="T16" s="1"/>
      <c r="U16" s="1"/>
      <c r="V16" s="1"/>
      <c r="W16" s="1"/>
    </row>
    <row r="17" spans="1:23" ht="9" customHeight="1" x14ac:dyDescent="0.25">
      <c r="A17" s="8" t="str">
        <f>"141304"</f>
        <v>141304</v>
      </c>
      <c r="B17" s="9" t="s">
        <v>34</v>
      </c>
      <c r="C17" s="9" t="s">
        <v>31</v>
      </c>
      <c r="D17" s="9">
        <v>3290</v>
      </c>
      <c r="E17" s="9">
        <v>2641</v>
      </c>
      <c r="F17" s="9">
        <v>2554</v>
      </c>
      <c r="G17" s="9">
        <v>87</v>
      </c>
      <c r="H17" s="9">
        <v>87</v>
      </c>
      <c r="I17" s="9">
        <v>75</v>
      </c>
      <c r="J17" s="9">
        <v>0</v>
      </c>
      <c r="K17" s="9">
        <v>12</v>
      </c>
      <c r="L17" s="9">
        <v>0</v>
      </c>
      <c r="M17" s="9">
        <v>60</v>
      </c>
      <c r="N17" s="9">
        <v>7</v>
      </c>
      <c r="O17" s="9">
        <v>41</v>
      </c>
      <c r="P17" s="9">
        <v>12</v>
      </c>
      <c r="Q17" s="9">
        <v>0</v>
      </c>
      <c r="R17" s="9">
        <v>0</v>
      </c>
      <c r="S17" s="1"/>
      <c r="T17" s="1"/>
      <c r="U17" s="1"/>
      <c r="V17" s="1"/>
      <c r="W17" s="1"/>
    </row>
    <row r="18" spans="1:23" ht="9" customHeight="1" x14ac:dyDescent="0.25">
      <c r="A18" s="8" t="str">
        <f>"141305"</f>
        <v>141305</v>
      </c>
      <c r="B18" s="9" t="s">
        <v>35</v>
      </c>
      <c r="C18" s="9" t="s">
        <v>31</v>
      </c>
      <c r="D18" s="9">
        <v>7409</v>
      </c>
      <c r="E18" s="9">
        <v>6002</v>
      </c>
      <c r="F18" s="9">
        <v>5939</v>
      </c>
      <c r="G18" s="9">
        <v>63</v>
      </c>
      <c r="H18" s="9">
        <v>63</v>
      </c>
      <c r="I18" s="9">
        <v>61</v>
      </c>
      <c r="J18" s="9">
        <v>0</v>
      </c>
      <c r="K18" s="9">
        <v>2</v>
      </c>
      <c r="L18" s="9">
        <v>0</v>
      </c>
      <c r="M18" s="9">
        <v>73</v>
      </c>
      <c r="N18" s="9">
        <v>14</v>
      </c>
      <c r="O18" s="9">
        <v>57</v>
      </c>
      <c r="P18" s="9">
        <v>2</v>
      </c>
      <c r="Q18" s="9">
        <v>0</v>
      </c>
      <c r="R18" s="9">
        <v>0</v>
      </c>
      <c r="S18" s="1"/>
      <c r="T18" s="1"/>
      <c r="U18" s="1"/>
      <c r="V18" s="1"/>
      <c r="W18" s="1"/>
    </row>
    <row r="19" spans="1:23" ht="9" customHeight="1" x14ac:dyDescent="0.25">
      <c r="A19" s="8" t="str">
        <f>"141306"</f>
        <v>141306</v>
      </c>
      <c r="B19" s="9" t="s">
        <v>36</v>
      </c>
      <c r="C19" s="9" t="s">
        <v>31</v>
      </c>
      <c r="D19" s="9">
        <v>4702</v>
      </c>
      <c r="E19" s="9">
        <v>3796</v>
      </c>
      <c r="F19" s="9">
        <v>3749</v>
      </c>
      <c r="G19" s="9">
        <v>47</v>
      </c>
      <c r="H19" s="9">
        <v>46</v>
      </c>
      <c r="I19" s="9">
        <v>37</v>
      </c>
      <c r="J19" s="9">
        <v>0</v>
      </c>
      <c r="K19" s="9">
        <v>9</v>
      </c>
      <c r="L19" s="9">
        <v>1</v>
      </c>
      <c r="M19" s="9">
        <v>63</v>
      </c>
      <c r="N19" s="9">
        <v>12</v>
      </c>
      <c r="O19" s="9">
        <v>42</v>
      </c>
      <c r="P19" s="9">
        <v>9</v>
      </c>
      <c r="Q19" s="9">
        <v>0</v>
      </c>
      <c r="R19" s="9">
        <v>0</v>
      </c>
      <c r="S19" s="1"/>
      <c r="T19" s="1"/>
      <c r="U19" s="1"/>
      <c r="V19" s="1"/>
      <c r="W19" s="1"/>
    </row>
    <row r="20" spans="1:23" ht="9" customHeight="1" x14ac:dyDescent="0.25">
      <c r="A20" s="8" t="str">
        <f>"141307"</f>
        <v>141307</v>
      </c>
      <c r="B20" s="9" t="s">
        <v>37</v>
      </c>
      <c r="C20" s="9" t="s">
        <v>31</v>
      </c>
      <c r="D20" s="9">
        <v>4060</v>
      </c>
      <c r="E20" s="9">
        <v>3265</v>
      </c>
      <c r="F20" s="9">
        <v>3210</v>
      </c>
      <c r="G20" s="9">
        <v>55</v>
      </c>
      <c r="H20" s="9">
        <v>55</v>
      </c>
      <c r="I20" s="9">
        <v>53</v>
      </c>
      <c r="J20" s="9">
        <v>0</v>
      </c>
      <c r="K20" s="9">
        <v>2</v>
      </c>
      <c r="L20" s="9">
        <v>0</v>
      </c>
      <c r="M20" s="9">
        <v>43</v>
      </c>
      <c r="N20" s="9">
        <v>6</v>
      </c>
      <c r="O20" s="9">
        <v>35</v>
      </c>
      <c r="P20" s="9">
        <v>2</v>
      </c>
      <c r="Q20" s="9">
        <v>0</v>
      </c>
      <c r="R20" s="9">
        <v>0</v>
      </c>
      <c r="S20" s="1"/>
      <c r="T20" s="1"/>
      <c r="U20" s="1"/>
      <c r="V20" s="1"/>
      <c r="W20" s="1"/>
    </row>
    <row r="21" spans="1:23" ht="9" customHeight="1" x14ac:dyDescent="0.25">
      <c r="A21" s="8" t="str">
        <f>"141308"</f>
        <v>141308</v>
      </c>
      <c r="B21" s="9" t="s">
        <v>38</v>
      </c>
      <c r="C21" s="9" t="s">
        <v>31</v>
      </c>
      <c r="D21" s="9">
        <v>4454</v>
      </c>
      <c r="E21" s="9">
        <v>3599</v>
      </c>
      <c r="F21" s="9">
        <v>3540</v>
      </c>
      <c r="G21" s="9">
        <v>59</v>
      </c>
      <c r="H21" s="9">
        <v>59</v>
      </c>
      <c r="I21" s="9">
        <v>53</v>
      </c>
      <c r="J21" s="9">
        <v>0</v>
      </c>
      <c r="K21" s="9">
        <v>6</v>
      </c>
      <c r="L21" s="9">
        <v>0</v>
      </c>
      <c r="M21" s="9">
        <v>43</v>
      </c>
      <c r="N21" s="9">
        <v>5</v>
      </c>
      <c r="O21" s="9">
        <v>32</v>
      </c>
      <c r="P21" s="9">
        <v>6</v>
      </c>
      <c r="Q21" s="9">
        <v>0</v>
      </c>
      <c r="R21" s="9">
        <v>0</v>
      </c>
      <c r="S21" s="1"/>
      <c r="T21" s="1"/>
      <c r="U21" s="1"/>
      <c r="V21" s="1"/>
      <c r="W21" s="1"/>
    </row>
    <row r="22" spans="1:23" ht="9" customHeight="1" x14ac:dyDescent="0.25">
      <c r="A22" s="8" t="str">
        <f>"141309"</f>
        <v>141309</v>
      </c>
      <c r="B22" s="9" t="s">
        <v>39</v>
      </c>
      <c r="C22" s="9" t="s">
        <v>31</v>
      </c>
      <c r="D22" s="9">
        <v>3881</v>
      </c>
      <c r="E22" s="9">
        <v>3092</v>
      </c>
      <c r="F22" s="9">
        <v>3056</v>
      </c>
      <c r="G22" s="9">
        <v>36</v>
      </c>
      <c r="H22" s="9">
        <v>36</v>
      </c>
      <c r="I22" s="9">
        <v>32</v>
      </c>
      <c r="J22" s="9">
        <v>0</v>
      </c>
      <c r="K22" s="9">
        <v>4</v>
      </c>
      <c r="L22" s="9">
        <v>0</v>
      </c>
      <c r="M22" s="9">
        <v>34</v>
      </c>
      <c r="N22" s="9">
        <v>8</v>
      </c>
      <c r="O22" s="9">
        <v>22</v>
      </c>
      <c r="P22" s="9">
        <v>4</v>
      </c>
      <c r="Q22" s="9">
        <v>0</v>
      </c>
      <c r="R22" s="9">
        <v>0</v>
      </c>
      <c r="S22" s="1"/>
      <c r="T22" s="1"/>
      <c r="U22" s="1"/>
      <c r="V22" s="1"/>
      <c r="W22" s="1"/>
    </row>
    <row r="23" spans="1:23" ht="9" customHeight="1" x14ac:dyDescent="0.25">
      <c r="A23" s="8" t="str">
        <f>"141310"</f>
        <v>141310</v>
      </c>
      <c r="B23" s="9" t="s">
        <v>40</v>
      </c>
      <c r="C23" s="9" t="s">
        <v>31</v>
      </c>
      <c r="D23" s="9">
        <v>5108</v>
      </c>
      <c r="E23" s="9">
        <v>4080</v>
      </c>
      <c r="F23" s="9">
        <v>4042</v>
      </c>
      <c r="G23" s="9">
        <v>38</v>
      </c>
      <c r="H23" s="9">
        <v>38</v>
      </c>
      <c r="I23" s="9">
        <v>36</v>
      </c>
      <c r="J23" s="9">
        <v>0</v>
      </c>
      <c r="K23" s="9">
        <v>2</v>
      </c>
      <c r="L23" s="9">
        <v>0</v>
      </c>
      <c r="M23" s="9">
        <v>54</v>
      </c>
      <c r="N23" s="9">
        <v>13</v>
      </c>
      <c r="O23" s="9">
        <v>39</v>
      </c>
      <c r="P23" s="9">
        <v>2</v>
      </c>
      <c r="Q23" s="9">
        <v>0</v>
      </c>
      <c r="R23" s="9">
        <v>0</v>
      </c>
      <c r="S23" s="1"/>
      <c r="T23" s="1"/>
      <c r="U23" s="1"/>
      <c r="V23" s="1"/>
      <c r="W23" s="1"/>
    </row>
    <row r="24" spans="1:23" s="3" customFormat="1" ht="9.9499999999999993" customHeight="1" x14ac:dyDescent="0.25">
      <c r="A24" s="15" t="s">
        <v>41</v>
      </c>
      <c r="B24" s="16"/>
      <c r="C24" s="7"/>
      <c r="D24" s="7">
        <v>83997</v>
      </c>
      <c r="E24" s="7">
        <v>68127</v>
      </c>
      <c r="F24" s="7">
        <v>67182</v>
      </c>
      <c r="G24" s="7">
        <v>945</v>
      </c>
      <c r="H24" s="7">
        <v>942</v>
      </c>
      <c r="I24" s="7">
        <v>823</v>
      </c>
      <c r="J24" s="7">
        <v>3</v>
      </c>
      <c r="K24" s="7">
        <v>116</v>
      </c>
      <c r="L24" s="7">
        <v>3</v>
      </c>
      <c r="M24" s="7">
        <v>1034</v>
      </c>
      <c r="N24" s="7">
        <v>122</v>
      </c>
      <c r="O24" s="7">
        <v>796</v>
      </c>
      <c r="P24" s="7">
        <v>116</v>
      </c>
      <c r="Q24" s="7">
        <v>0</v>
      </c>
      <c r="R24" s="7">
        <v>0</v>
      </c>
      <c r="S24" s="2"/>
      <c r="T24" s="2"/>
      <c r="U24" s="2"/>
      <c r="V24" s="2"/>
      <c r="W24" s="2"/>
    </row>
    <row r="25" spans="1:23" ht="9" customHeight="1" x14ac:dyDescent="0.25">
      <c r="A25" s="8" t="str">
        <f>"142001"</f>
        <v>142001</v>
      </c>
      <c r="B25" s="9" t="s">
        <v>42</v>
      </c>
      <c r="C25" s="9" t="s">
        <v>43</v>
      </c>
      <c r="D25" s="9">
        <v>20558</v>
      </c>
      <c r="E25" s="9">
        <v>16758</v>
      </c>
      <c r="F25" s="9">
        <v>16641</v>
      </c>
      <c r="G25" s="9">
        <v>117</v>
      </c>
      <c r="H25" s="9">
        <v>115</v>
      </c>
      <c r="I25" s="9">
        <v>96</v>
      </c>
      <c r="J25" s="9">
        <v>0</v>
      </c>
      <c r="K25" s="9">
        <v>19</v>
      </c>
      <c r="L25" s="9">
        <v>2</v>
      </c>
      <c r="M25" s="9">
        <v>366</v>
      </c>
      <c r="N25" s="9">
        <v>40</v>
      </c>
      <c r="O25" s="9">
        <v>307</v>
      </c>
      <c r="P25" s="9">
        <v>19</v>
      </c>
      <c r="Q25" s="9">
        <v>0</v>
      </c>
      <c r="R25" s="9">
        <v>0</v>
      </c>
      <c r="S25" s="1"/>
      <c r="T25" s="1"/>
      <c r="U25" s="1"/>
      <c r="V25" s="1"/>
      <c r="W25" s="1"/>
    </row>
    <row r="26" spans="1:23" ht="9" customHeight="1" x14ac:dyDescent="0.25">
      <c r="A26" s="8" t="str">
        <f>"142002"</f>
        <v>142002</v>
      </c>
      <c r="B26" s="9" t="s">
        <v>44</v>
      </c>
      <c r="C26" s="9" t="s">
        <v>43</v>
      </c>
      <c r="D26" s="9">
        <v>4167</v>
      </c>
      <c r="E26" s="9">
        <v>3450</v>
      </c>
      <c r="F26" s="9">
        <v>3329</v>
      </c>
      <c r="G26" s="9">
        <v>121</v>
      </c>
      <c r="H26" s="9">
        <v>121</v>
      </c>
      <c r="I26" s="9">
        <v>100</v>
      </c>
      <c r="J26" s="9">
        <v>0</v>
      </c>
      <c r="K26" s="9">
        <v>21</v>
      </c>
      <c r="L26" s="9">
        <v>0</v>
      </c>
      <c r="M26" s="9">
        <v>67</v>
      </c>
      <c r="N26" s="9">
        <v>9</v>
      </c>
      <c r="O26" s="9">
        <v>37</v>
      </c>
      <c r="P26" s="9">
        <v>21</v>
      </c>
      <c r="Q26" s="9">
        <v>0</v>
      </c>
      <c r="R26" s="9">
        <v>0</v>
      </c>
      <c r="S26" s="1"/>
      <c r="T26" s="1"/>
      <c r="U26" s="1"/>
      <c r="V26" s="1"/>
      <c r="W26" s="1"/>
    </row>
    <row r="27" spans="1:23" ht="9" customHeight="1" x14ac:dyDescent="0.25">
      <c r="A27" s="8" t="str">
        <f>"142003"</f>
        <v>142003</v>
      </c>
      <c r="B27" s="9" t="s">
        <v>45</v>
      </c>
      <c r="C27" s="9" t="s">
        <v>43</v>
      </c>
      <c r="D27" s="9">
        <v>7764</v>
      </c>
      <c r="E27" s="9">
        <v>6262</v>
      </c>
      <c r="F27" s="9">
        <v>6205</v>
      </c>
      <c r="G27" s="9">
        <v>57</v>
      </c>
      <c r="H27" s="9">
        <v>57</v>
      </c>
      <c r="I27" s="9">
        <v>44</v>
      </c>
      <c r="J27" s="9">
        <v>0</v>
      </c>
      <c r="K27" s="9">
        <v>13</v>
      </c>
      <c r="L27" s="9">
        <v>0</v>
      </c>
      <c r="M27" s="9">
        <v>83</v>
      </c>
      <c r="N27" s="9">
        <v>9</v>
      </c>
      <c r="O27" s="9">
        <v>61</v>
      </c>
      <c r="P27" s="9">
        <v>13</v>
      </c>
      <c r="Q27" s="9">
        <v>0</v>
      </c>
      <c r="R27" s="9">
        <v>0</v>
      </c>
      <c r="S27" s="1"/>
      <c r="T27" s="1"/>
      <c r="U27" s="1"/>
      <c r="V27" s="1"/>
      <c r="W27" s="1"/>
    </row>
    <row r="28" spans="1:23" ht="9" customHeight="1" x14ac:dyDescent="0.25">
      <c r="A28" s="8" t="str">
        <f>"142004"</f>
        <v>142004</v>
      </c>
      <c r="B28" s="9" t="s">
        <v>46</v>
      </c>
      <c r="C28" s="9" t="s">
        <v>43</v>
      </c>
      <c r="D28" s="9">
        <v>7403</v>
      </c>
      <c r="E28" s="9">
        <v>5998</v>
      </c>
      <c r="F28" s="9">
        <v>5934</v>
      </c>
      <c r="G28" s="9">
        <v>64</v>
      </c>
      <c r="H28" s="9">
        <v>64</v>
      </c>
      <c r="I28" s="9">
        <v>58</v>
      </c>
      <c r="J28" s="9">
        <v>1</v>
      </c>
      <c r="K28" s="9">
        <v>5</v>
      </c>
      <c r="L28" s="9">
        <v>0</v>
      </c>
      <c r="M28" s="9">
        <v>71</v>
      </c>
      <c r="N28" s="9">
        <v>10</v>
      </c>
      <c r="O28" s="9">
        <v>56</v>
      </c>
      <c r="P28" s="9">
        <v>5</v>
      </c>
      <c r="Q28" s="9">
        <v>0</v>
      </c>
      <c r="R28" s="9">
        <v>0</v>
      </c>
      <c r="S28" s="1"/>
      <c r="T28" s="1"/>
      <c r="U28" s="1"/>
      <c r="V28" s="1"/>
      <c r="W28" s="1"/>
    </row>
    <row r="29" spans="1:23" ht="9" customHeight="1" x14ac:dyDescent="0.25">
      <c r="A29" s="8" t="str">
        <f>"142005"</f>
        <v>142005</v>
      </c>
      <c r="B29" s="9" t="s">
        <v>47</v>
      </c>
      <c r="C29" s="9" t="s">
        <v>43</v>
      </c>
      <c r="D29" s="9">
        <v>3560</v>
      </c>
      <c r="E29" s="9">
        <v>2932</v>
      </c>
      <c r="F29" s="9">
        <v>2889</v>
      </c>
      <c r="G29" s="9">
        <v>43</v>
      </c>
      <c r="H29" s="9">
        <v>43</v>
      </c>
      <c r="I29" s="9">
        <v>41</v>
      </c>
      <c r="J29" s="9">
        <v>0</v>
      </c>
      <c r="K29" s="9">
        <v>2</v>
      </c>
      <c r="L29" s="9">
        <v>0</v>
      </c>
      <c r="M29" s="9">
        <v>37</v>
      </c>
      <c r="N29" s="9">
        <v>5</v>
      </c>
      <c r="O29" s="9">
        <v>30</v>
      </c>
      <c r="P29" s="9">
        <v>2</v>
      </c>
      <c r="Q29" s="9">
        <v>0</v>
      </c>
      <c r="R29" s="9">
        <v>0</v>
      </c>
      <c r="S29" s="1"/>
      <c r="T29" s="1"/>
      <c r="U29" s="1"/>
      <c r="V29" s="1"/>
      <c r="W29" s="1"/>
    </row>
    <row r="30" spans="1:23" ht="9" customHeight="1" x14ac:dyDescent="0.25">
      <c r="A30" s="8" t="str">
        <f>"142006"</f>
        <v>142006</v>
      </c>
      <c r="B30" s="9" t="s">
        <v>48</v>
      </c>
      <c r="C30" s="9" t="s">
        <v>43</v>
      </c>
      <c r="D30" s="9">
        <v>2676</v>
      </c>
      <c r="E30" s="9">
        <v>2169</v>
      </c>
      <c r="F30" s="9">
        <v>2094</v>
      </c>
      <c r="G30" s="9">
        <v>75</v>
      </c>
      <c r="H30" s="9">
        <v>75</v>
      </c>
      <c r="I30" s="9">
        <v>69</v>
      </c>
      <c r="J30" s="9">
        <v>2</v>
      </c>
      <c r="K30" s="9">
        <v>4</v>
      </c>
      <c r="L30" s="9">
        <v>0</v>
      </c>
      <c r="M30" s="9">
        <v>28</v>
      </c>
      <c r="N30" s="9">
        <v>1</v>
      </c>
      <c r="O30" s="9">
        <v>23</v>
      </c>
      <c r="P30" s="9">
        <v>4</v>
      </c>
      <c r="Q30" s="9">
        <v>0</v>
      </c>
      <c r="R30" s="9">
        <v>0</v>
      </c>
      <c r="S30" s="1"/>
      <c r="T30" s="1"/>
      <c r="U30" s="1"/>
      <c r="V30" s="1"/>
      <c r="W30" s="1"/>
    </row>
    <row r="31" spans="1:23" ht="9" customHeight="1" x14ac:dyDescent="0.25">
      <c r="A31" s="8" t="str">
        <f>"142007"</f>
        <v>142007</v>
      </c>
      <c r="B31" s="9" t="s">
        <v>49</v>
      </c>
      <c r="C31" s="9" t="s">
        <v>43</v>
      </c>
      <c r="D31" s="9">
        <v>6213</v>
      </c>
      <c r="E31" s="9">
        <v>4990</v>
      </c>
      <c r="F31" s="9">
        <v>4928</v>
      </c>
      <c r="G31" s="9">
        <v>62</v>
      </c>
      <c r="H31" s="9">
        <v>62</v>
      </c>
      <c r="I31" s="9">
        <v>55</v>
      </c>
      <c r="J31" s="9">
        <v>0</v>
      </c>
      <c r="K31" s="9">
        <v>7</v>
      </c>
      <c r="L31" s="9">
        <v>0</v>
      </c>
      <c r="M31" s="9">
        <v>47</v>
      </c>
      <c r="N31" s="9">
        <v>6</v>
      </c>
      <c r="O31" s="9">
        <v>34</v>
      </c>
      <c r="P31" s="9">
        <v>7</v>
      </c>
      <c r="Q31" s="9">
        <v>0</v>
      </c>
      <c r="R31" s="9">
        <v>0</v>
      </c>
      <c r="S31" s="1"/>
      <c r="T31" s="1"/>
      <c r="U31" s="1"/>
      <c r="V31" s="1"/>
      <c r="W31" s="1"/>
    </row>
    <row r="32" spans="1:23" ht="9" customHeight="1" x14ac:dyDescent="0.25">
      <c r="A32" s="8" t="str">
        <f>"142008"</f>
        <v>142008</v>
      </c>
      <c r="B32" s="9" t="s">
        <v>50</v>
      </c>
      <c r="C32" s="9" t="s">
        <v>43</v>
      </c>
      <c r="D32" s="9">
        <v>4552</v>
      </c>
      <c r="E32" s="9">
        <v>3711</v>
      </c>
      <c r="F32" s="9">
        <v>3627</v>
      </c>
      <c r="G32" s="9">
        <v>84</v>
      </c>
      <c r="H32" s="9">
        <v>84</v>
      </c>
      <c r="I32" s="9">
        <v>69</v>
      </c>
      <c r="J32" s="9">
        <v>0</v>
      </c>
      <c r="K32" s="9">
        <v>15</v>
      </c>
      <c r="L32" s="9">
        <v>0</v>
      </c>
      <c r="M32" s="9">
        <v>67</v>
      </c>
      <c r="N32" s="9">
        <v>9</v>
      </c>
      <c r="O32" s="9">
        <v>43</v>
      </c>
      <c r="P32" s="9">
        <v>15</v>
      </c>
      <c r="Q32" s="9">
        <v>0</v>
      </c>
      <c r="R32" s="9">
        <v>0</v>
      </c>
      <c r="S32" s="1"/>
      <c r="T32" s="1"/>
      <c r="U32" s="1"/>
      <c r="V32" s="1"/>
      <c r="W32" s="1"/>
    </row>
    <row r="33" spans="1:23" ht="9" customHeight="1" x14ac:dyDescent="0.25">
      <c r="A33" s="8" t="str">
        <f>"142009"</f>
        <v>142009</v>
      </c>
      <c r="B33" s="9" t="s">
        <v>51</v>
      </c>
      <c r="C33" s="9" t="s">
        <v>43</v>
      </c>
      <c r="D33" s="9">
        <v>7980</v>
      </c>
      <c r="E33" s="9">
        <v>6403</v>
      </c>
      <c r="F33" s="9">
        <v>6329</v>
      </c>
      <c r="G33" s="9">
        <v>74</v>
      </c>
      <c r="H33" s="9">
        <v>74</v>
      </c>
      <c r="I33" s="9">
        <v>63</v>
      </c>
      <c r="J33" s="9">
        <v>0</v>
      </c>
      <c r="K33" s="9">
        <v>11</v>
      </c>
      <c r="L33" s="9">
        <v>0</v>
      </c>
      <c r="M33" s="9">
        <v>69</v>
      </c>
      <c r="N33" s="9">
        <v>8</v>
      </c>
      <c r="O33" s="9">
        <v>50</v>
      </c>
      <c r="P33" s="9">
        <v>11</v>
      </c>
      <c r="Q33" s="9">
        <v>0</v>
      </c>
      <c r="R33" s="9">
        <v>0</v>
      </c>
      <c r="S33" s="1"/>
      <c r="T33" s="1"/>
      <c r="U33" s="1"/>
      <c r="V33" s="1"/>
      <c r="W33" s="1"/>
    </row>
    <row r="34" spans="1:23" ht="9" customHeight="1" x14ac:dyDescent="0.25">
      <c r="A34" s="8" t="str">
        <f>"142010"</f>
        <v>142010</v>
      </c>
      <c r="B34" s="9" t="s">
        <v>52</v>
      </c>
      <c r="C34" s="9" t="s">
        <v>43</v>
      </c>
      <c r="D34" s="9">
        <v>7824</v>
      </c>
      <c r="E34" s="9">
        <v>6349</v>
      </c>
      <c r="F34" s="9">
        <v>6305</v>
      </c>
      <c r="G34" s="9">
        <v>44</v>
      </c>
      <c r="H34" s="9">
        <v>44</v>
      </c>
      <c r="I34" s="9">
        <v>43</v>
      </c>
      <c r="J34" s="9">
        <v>0</v>
      </c>
      <c r="K34" s="9">
        <v>1</v>
      </c>
      <c r="L34" s="9">
        <v>0</v>
      </c>
      <c r="M34" s="9">
        <v>110</v>
      </c>
      <c r="N34" s="9">
        <v>15</v>
      </c>
      <c r="O34" s="9">
        <v>94</v>
      </c>
      <c r="P34" s="9">
        <v>1</v>
      </c>
      <c r="Q34" s="9">
        <v>0</v>
      </c>
      <c r="R34" s="9">
        <v>0</v>
      </c>
      <c r="S34" s="1"/>
      <c r="T34" s="1"/>
      <c r="U34" s="1"/>
      <c r="V34" s="1"/>
      <c r="W34" s="1"/>
    </row>
    <row r="35" spans="1:23" ht="9" customHeight="1" x14ac:dyDescent="0.25">
      <c r="A35" s="8" t="str">
        <f>"142011"</f>
        <v>142011</v>
      </c>
      <c r="B35" s="9" t="s">
        <v>53</v>
      </c>
      <c r="C35" s="9" t="s">
        <v>43</v>
      </c>
      <c r="D35" s="9">
        <v>5732</v>
      </c>
      <c r="E35" s="9">
        <v>4638</v>
      </c>
      <c r="F35" s="9">
        <v>4520</v>
      </c>
      <c r="G35" s="9">
        <v>118</v>
      </c>
      <c r="H35" s="9">
        <v>117</v>
      </c>
      <c r="I35" s="9">
        <v>105</v>
      </c>
      <c r="J35" s="9">
        <v>0</v>
      </c>
      <c r="K35" s="9">
        <v>12</v>
      </c>
      <c r="L35" s="9">
        <v>1</v>
      </c>
      <c r="M35" s="9">
        <v>50</v>
      </c>
      <c r="N35" s="9">
        <v>3</v>
      </c>
      <c r="O35" s="9">
        <v>35</v>
      </c>
      <c r="P35" s="9">
        <v>12</v>
      </c>
      <c r="Q35" s="9">
        <v>0</v>
      </c>
      <c r="R35" s="9">
        <v>0</v>
      </c>
      <c r="S35" s="1"/>
      <c r="T35" s="1"/>
      <c r="U35" s="1"/>
      <c r="V35" s="1"/>
      <c r="W35" s="1"/>
    </row>
    <row r="36" spans="1:23" ht="9" customHeight="1" x14ac:dyDescent="0.25">
      <c r="A36" s="8" t="str">
        <f>"142012"</f>
        <v>142012</v>
      </c>
      <c r="B36" s="9" t="s">
        <v>54</v>
      </c>
      <c r="C36" s="9" t="s">
        <v>43</v>
      </c>
      <c r="D36" s="9">
        <v>5568</v>
      </c>
      <c r="E36" s="9">
        <v>4467</v>
      </c>
      <c r="F36" s="9">
        <v>4381</v>
      </c>
      <c r="G36" s="9">
        <v>86</v>
      </c>
      <c r="H36" s="9">
        <v>86</v>
      </c>
      <c r="I36" s="9">
        <v>80</v>
      </c>
      <c r="J36" s="9">
        <v>0</v>
      </c>
      <c r="K36" s="9">
        <v>6</v>
      </c>
      <c r="L36" s="9">
        <v>0</v>
      </c>
      <c r="M36" s="9">
        <v>39</v>
      </c>
      <c r="N36" s="9">
        <v>7</v>
      </c>
      <c r="O36" s="9">
        <v>26</v>
      </c>
      <c r="P36" s="9">
        <v>6</v>
      </c>
      <c r="Q36" s="9">
        <v>0</v>
      </c>
      <c r="R36" s="9">
        <v>0</v>
      </c>
      <c r="S36" s="1"/>
      <c r="T36" s="1"/>
      <c r="U36" s="1"/>
      <c r="V36" s="1"/>
      <c r="W36" s="1"/>
    </row>
    <row r="37" spans="1:23" s="3" customFormat="1" ht="9.9499999999999993" customHeight="1" x14ac:dyDescent="0.25">
      <c r="A37" s="15" t="s">
        <v>55</v>
      </c>
      <c r="B37" s="16"/>
      <c r="C37" s="7"/>
      <c r="D37" s="7">
        <v>50836</v>
      </c>
      <c r="E37" s="7">
        <v>40474</v>
      </c>
      <c r="F37" s="7">
        <v>40156</v>
      </c>
      <c r="G37" s="7">
        <v>318</v>
      </c>
      <c r="H37" s="7">
        <v>318</v>
      </c>
      <c r="I37" s="7">
        <v>271</v>
      </c>
      <c r="J37" s="7">
        <v>5</v>
      </c>
      <c r="K37" s="7">
        <v>42</v>
      </c>
      <c r="L37" s="7">
        <v>0</v>
      </c>
      <c r="M37" s="7">
        <v>690</v>
      </c>
      <c r="N37" s="7">
        <v>210</v>
      </c>
      <c r="O37" s="7">
        <v>438</v>
      </c>
      <c r="P37" s="7">
        <v>42</v>
      </c>
      <c r="Q37" s="7">
        <v>0</v>
      </c>
      <c r="R37" s="7">
        <v>0</v>
      </c>
      <c r="S37" s="2"/>
      <c r="T37" s="2"/>
      <c r="U37" s="2"/>
      <c r="V37" s="2"/>
      <c r="W37" s="2"/>
    </row>
    <row r="38" spans="1:23" ht="9" customHeight="1" x14ac:dyDescent="0.25">
      <c r="A38" s="8" t="str">
        <f>"142201"</f>
        <v>142201</v>
      </c>
      <c r="B38" s="9" t="s">
        <v>56</v>
      </c>
      <c r="C38" s="9" t="s">
        <v>57</v>
      </c>
      <c r="D38" s="9">
        <v>16119</v>
      </c>
      <c r="E38" s="9">
        <v>12952</v>
      </c>
      <c r="F38" s="9">
        <v>12865</v>
      </c>
      <c r="G38" s="9">
        <v>87</v>
      </c>
      <c r="H38" s="9">
        <v>87</v>
      </c>
      <c r="I38" s="9">
        <v>72</v>
      </c>
      <c r="J38" s="9">
        <v>0</v>
      </c>
      <c r="K38" s="9">
        <v>15</v>
      </c>
      <c r="L38" s="9">
        <v>0</v>
      </c>
      <c r="M38" s="9">
        <v>270</v>
      </c>
      <c r="N38" s="9">
        <v>74</v>
      </c>
      <c r="O38" s="9">
        <v>181</v>
      </c>
      <c r="P38" s="9">
        <v>15</v>
      </c>
      <c r="Q38" s="9">
        <v>0</v>
      </c>
      <c r="R38" s="9">
        <v>0</v>
      </c>
      <c r="S38" s="1"/>
      <c r="T38" s="1"/>
      <c r="U38" s="1"/>
      <c r="V38" s="1"/>
      <c r="W38" s="1"/>
    </row>
    <row r="39" spans="1:23" ht="9" customHeight="1" x14ac:dyDescent="0.25">
      <c r="A39" s="8" t="str">
        <f>"142202"</f>
        <v>142202</v>
      </c>
      <c r="B39" s="9" t="s">
        <v>58</v>
      </c>
      <c r="C39" s="9" t="s">
        <v>57</v>
      </c>
      <c r="D39" s="9">
        <v>9874</v>
      </c>
      <c r="E39" s="9">
        <v>7858</v>
      </c>
      <c r="F39" s="9">
        <v>7822</v>
      </c>
      <c r="G39" s="9">
        <v>36</v>
      </c>
      <c r="H39" s="9">
        <v>36</v>
      </c>
      <c r="I39" s="9">
        <v>26</v>
      </c>
      <c r="J39" s="9">
        <v>0</v>
      </c>
      <c r="K39" s="9">
        <v>10</v>
      </c>
      <c r="L39" s="9">
        <v>0</v>
      </c>
      <c r="M39" s="9">
        <v>132</v>
      </c>
      <c r="N39" s="9">
        <v>41</v>
      </c>
      <c r="O39" s="9">
        <v>81</v>
      </c>
      <c r="P39" s="9">
        <v>10</v>
      </c>
      <c r="Q39" s="9">
        <v>0</v>
      </c>
      <c r="R39" s="9">
        <v>0</v>
      </c>
      <c r="S39" s="1"/>
      <c r="T39" s="1"/>
      <c r="U39" s="1"/>
      <c r="V39" s="1"/>
      <c r="W39" s="1"/>
    </row>
    <row r="40" spans="1:23" ht="9" customHeight="1" x14ac:dyDescent="0.25">
      <c r="A40" s="8" t="str">
        <f>"142203"</f>
        <v>142203</v>
      </c>
      <c r="B40" s="9" t="s">
        <v>59</v>
      </c>
      <c r="C40" s="9" t="s">
        <v>57</v>
      </c>
      <c r="D40" s="9">
        <v>3685</v>
      </c>
      <c r="E40" s="9">
        <v>2947</v>
      </c>
      <c r="F40" s="9">
        <v>2922</v>
      </c>
      <c r="G40" s="9">
        <v>25</v>
      </c>
      <c r="H40" s="9">
        <v>25</v>
      </c>
      <c r="I40" s="9">
        <v>21</v>
      </c>
      <c r="J40" s="9">
        <v>2</v>
      </c>
      <c r="K40" s="9">
        <v>2</v>
      </c>
      <c r="L40" s="9">
        <v>0</v>
      </c>
      <c r="M40" s="9">
        <v>44</v>
      </c>
      <c r="N40" s="9">
        <v>13</v>
      </c>
      <c r="O40" s="9">
        <v>29</v>
      </c>
      <c r="P40" s="9">
        <v>2</v>
      </c>
      <c r="Q40" s="9">
        <v>0</v>
      </c>
      <c r="R40" s="9">
        <v>0</v>
      </c>
      <c r="S40" s="1"/>
      <c r="T40" s="1"/>
      <c r="U40" s="1"/>
      <c r="V40" s="1"/>
      <c r="W40" s="1"/>
    </row>
    <row r="41" spans="1:23" ht="9" customHeight="1" x14ac:dyDescent="0.25">
      <c r="A41" s="8" t="str">
        <f>"142204"</f>
        <v>142204</v>
      </c>
      <c r="B41" s="9" t="s">
        <v>60</v>
      </c>
      <c r="C41" s="9" t="s">
        <v>57</v>
      </c>
      <c r="D41" s="9">
        <v>6970</v>
      </c>
      <c r="E41" s="9">
        <v>5508</v>
      </c>
      <c r="F41" s="9">
        <v>5459</v>
      </c>
      <c r="G41" s="9">
        <v>49</v>
      </c>
      <c r="H41" s="9">
        <v>49</v>
      </c>
      <c r="I41" s="9">
        <v>46</v>
      </c>
      <c r="J41" s="9">
        <v>0</v>
      </c>
      <c r="K41" s="9">
        <v>3</v>
      </c>
      <c r="L41" s="9">
        <v>0</v>
      </c>
      <c r="M41" s="9">
        <v>61</v>
      </c>
      <c r="N41" s="9">
        <v>22</v>
      </c>
      <c r="O41" s="9">
        <v>36</v>
      </c>
      <c r="P41" s="9">
        <v>3</v>
      </c>
      <c r="Q41" s="9">
        <v>0</v>
      </c>
      <c r="R41" s="9">
        <v>0</v>
      </c>
      <c r="S41" s="1"/>
      <c r="T41" s="1"/>
      <c r="U41" s="1"/>
      <c r="V41" s="1"/>
      <c r="W41" s="1"/>
    </row>
    <row r="42" spans="1:23" ht="9" customHeight="1" x14ac:dyDescent="0.25">
      <c r="A42" s="8" t="str">
        <f>"142205"</f>
        <v>142205</v>
      </c>
      <c r="B42" s="9" t="s">
        <v>61</v>
      </c>
      <c r="C42" s="9" t="s">
        <v>57</v>
      </c>
      <c r="D42" s="9">
        <v>3543</v>
      </c>
      <c r="E42" s="9">
        <v>2842</v>
      </c>
      <c r="F42" s="9">
        <v>2825</v>
      </c>
      <c r="G42" s="9">
        <v>17</v>
      </c>
      <c r="H42" s="9">
        <v>17</v>
      </c>
      <c r="I42" s="9">
        <v>17</v>
      </c>
      <c r="J42" s="9">
        <v>0</v>
      </c>
      <c r="K42" s="9">
        <v>0</v>
      </c>
      <c r="L42" s="9">
        <v>0</v>
      </c>
      <c r="M42" s="9">
        <v>46</v>
      </c>
      <c r="N42" s="9">
        <v>13</v>
      </c>
      <c r="O42" s="9">
        <v>33</v>
      </c>
      <c r="P42" s="9">
        <v>0</v>
      </c>
      <c r="Q42" s="9">
        <v>0</v>
      </c>
      <c r="R42" s="9">
        <v>0</v>
      </c>
      <c r="S42" s="1"/>
      <c r="T42" s="1"/>
      <c r="U42" s="1"/>
      <c r="V42" s="1"/>
      <c r="W42" s="1"/>
    </row>
    <row r="43" spans="1:23" ht="9" customHeight="1" x14ac:dyDescent="0.25">
      <c r="A43" s="8" t="str">
        <f>"142206"</f>
        <v>142206</v>
      </c>
      <c r="B43" s="9" t="s">
        <v>62</v>
      </c>
      <c r="C43" s="9" t="s">
        <v>57</v>
      </c>
      <c r="D43" s="9">
        <v>3498</v>
      </c>
      <c r="E43" s="9">
        <v>2751</v>
      </c>
      <c r="F43" s="9">
        <v>2674</v>
      </c>
      <c r="G43" s="9">
        <v>77</v>
      </c>
      <c r="H43" s="9">
        <v>77</v>
      </c>
      <c r="I43" s="9">
        <v>68</v>
      </c>
      <c r="J43" s="9">
        <v>3</v>
      </c>
      <c r="K43" s="9">
        <v>6</v>
      </c>
      <c r="L43" s="9">
        <v>0</v>
      </c>
      <c r="M43" s="9">
        <v>50</v>
      </c>
      <c r="N43" s="9">
        <v>21</v>
      </c>
      <c r="O43" s="9">
        <v>23</v>
      </c>
      <c r="P43" s="9">
        <v>6</v>
      </c>
      <c r="Q43" s="9">
        <v>0</v>
      </c>
      <c r="R43" s="9">
        <v>0</v>
      </c>
      <c r="S43" s="1"/>
      <c r="T43" s="1"/>
      <c r="U43" s="1"/>
      <c r="V43" s="1"/>
      <c r="W43" s="1"/>
    </row>
    <row r="44" spans="1:23" ht="9" customHeight="1" x14ac:dyDescent="0.25">
      <c r="A44" s="8" t="str">
        <f>"142207"</f>
        <v>142207</v>
      </c>
      <c r="B44" s="9" t="s">
        <v>63</v>
      </c>
      <c r="C44" s="9" t="s">
        <v>57</v>
      </c>
      <c r="D44" s="9">
        <v>7147</v>
      </c>
      <c r="E44" s="9">
        <v>5616</v>
      </c>
      <c r="F44" s="9">
        <v>5589</v>
      </c>
      <c r="G44" s="9">
        <v>27</v>
      </c>
      <c r="H44" s="9">
        <v>27</v>
      </c>
      <c r="I44" s="9">
        <v>21</v>
      </c>
      <c r="J44" s="9">
        <v>0</v>
      </c>
      <c r="K44" s="9">
        <v>6</v>
      </c>
      <c r="L44" s="9">
        <v>0</v>
      </c>
      <c r="M44" s="9">
        <v>87</v>
      </c>
      <c r="N44" s="9">
        <v>26</v>
      </c>
      <c r="O44" s="9">
        <v>55</v>
      </c>
      <c r="P44" s="9">
        <v>6</v>
      </c>
      <c r="Q44" s="9">
        <v>0</v>
      </c>
      <c r="R44" s="9">
        <v>0</v>
      </c>
      <c r="S44" s="1"/>
      <c r="T44" s="1"/>
      <c r="U44" s="1"/>
      <c r="V44" s="1"/>
      <c r="W44" s="1"/>
    </row>
    <row r="45" spans="1:23" s="3" customFormat="1" ht="9.9499999999999993" customHeight="1" x14ac:dyDescent="0.25">
      <c r="A45" s="15" t="s">
        <v>64</v>
      </c>
      <c r="B45" s="16"/>
      <c r="C45" s="7"/>
      <c r="D45" s="7">
        <v>37497</v>
      </c>
      <c r="E45" s="7">
        <v>30556</v>
      </c>
      <c r="F45" s="7">
        <v>30347</v>
      </c>
      <c r="G45" s="7">
        <v>209</v>
      </c>
      <c r="H45" s="7">
        <v>208</v>
      </c>
      <c r="I45" s="7">
        <v>181</v>
      </c>
      <c r="J45" s="7">
        <v>0</v>
      </c>
      <c r="K45" s="7">
        <v>27</v>
      </c>
      <c r="L45" s="7">
        <v>1</v>
      </c>
      <c r="M45" s="7">
        <v>355</v>
      </c>
      <c r="N45" s="7">
        <v>64</v>
      </c>
      <c r="O45" s="7">
        <v>264</v>
      </c>
      <c r="P45" s="7">
        <v>27</v>
      </c>
      <c r="Q45" s="7">
        <v>0</v>
      </c>
      <c r="R45" s="7">
        <v>0</v>
      </c>
      <c r="S45" s="2"/>
      <c r="T45" s="2"/>
      <c r="U45" s="2"/>
      <c r="V45" s="2"/>
      <c r="W45" s="2"/>
    </row>
    <row r="46" spans="1:23" ht="9" customHeight="1" x14ac:dyDescent="0.25">
      <c r="A46" s="8" t="str">
        <f>"143701"</f>
        <v>143701</v>
      </c>
      <c r="B46" s="9" t="s">
        <v>65</v>
      </c>
      <c r="C46" s="9" t="s">
        <v>66</v>
      </c>
      <c r="D46" s="9">
        <v>4792</v>
      </c>
      <c r="E46" s="9">
        <v>3922</v>
      </c>
      <c r="F46" s="9">
        <v>3891</v>
      </c>
      <c r="G46" s="9">
        <v>31</v>
      </c>
      <c r="H46" s="9">
        <v>31</v>
      </c>
      <c r="I46" s="9">
        <v>21</v>
      </c>
      <c r="J46" s="9">
        <v>0</v>
      </c>
      <c r="K46" s="9">
        <v>10</v>
      </c>
      <c r="L46" s="9">
        <v>0</v>
      </c>
      <c r="M46" s="9">
        <v>59</v>
      </c>
      <c r="N46" s="9">
        <v>9</v>
      </c>
      <c r="O46" s="9">
        <v>40</v>
      </c>
      <c r="P46" s="9">
        <v>10</v>
      </c>
      <c r="Q46" s="9">
        <v>0</v>
      </c>
      <c r="R46" s="9">
        <v>0</v>
      </c>
      <c r="S46" s="1"/>
      <c r="T46" s="1"/>
      <c r="U46" s="1"/>
      <c r="V46" s="1"/>
      <c r="W46" s="1"/>
    </row>
    <row r="47" spans="1:23" ht="9" customHeight="1" x14ac:dyDescent="0.25">
      <c r="A47" s="8" t="str">
        <f>"143702"</f>
        <v>143702</v>
      </c>
      <c r="B47" s="9" t="s">
        <v>67</v>
      </c>
      <c r="C47" s="9" t="s">
        <v>66</v>
      </c>
      <c r="D47" s="9">
        <v>4598</v>
      </c>
      <c r="E47" s="9">
        <v>3714</v>
      </c>
      <c r="F47" s="9">
        <v>3701</v>
      </c>
      <c r="G47" s="9">
        <v>13</v>
      </c>
      <c r="H47" s="9">
        <v>13</v>
      </c>
      <c r="I47" s="9">
        <v>10</v>
      </c>
      <c r="J47" s="9">
        <v>0</v>
      </c>
      <c r="K47" s="9">
        <v>3</v>
      </c>
      <c r="L47" s="9">
        <v>0</v>
      </c>
      <c r="M47" s="9">
        <v>34</v>
      </c>
      <c r="N47" s="9">
        <v>2</v>
      </c>
      <c r="O47" s="9">
        <v>29</v>
      </c>
      <c r="P47" s="9">
        <v>3</v>
      </c>
      <c r="Q47" s="9">
        <v>0</v>
      </c>
      <c r="R47" s="9">
        <v>0</v>
      </c>
      <c r="S47" s="1"/>
      <c r="T47" s="1"/>
      <c r="U47" s="1"/>
      <c r="V47" s="1"/>
      <c r="W47" s="1"/>
    </row>
    <row r="48" spans="1:23" ht="9" customHeight="1" x14ac:dyDescent="0.25">
      <c r="A48" s="8" t="str">
        <f>"143703"</f>
        <v>143703</v>
      </c>
      <c r="B48" s="9" t="s">
        <v>68</v>
      </c>
      <c r="C48" s="9" t="s">
        <v>66</v>
      </c>
      <c r="D48" s="9">
        <v>6659</v>
      </c>
      <c r="E48" s="9">
        <v>5409</v>
      </c>
      <c r="F48" s="9">
        <v>5398</v>
      </c>
      <c r="G48" s="9">
        <v>11</v>
      </c>
      <c r="H48" s="9">
        <v>11</v>
      </c>
      <c r="I48" s="9">
        <v>9</v>
      </c>
      <c r="J48" s="9">
        <v>0</v>
      </c>
      <c r="K48" s="9">
        <v>2</v>
      </c>
      <c r="L48" s="9">
        <v>0</v>
      </c>
      <c r="M48" s="9">
        <v>76</v>
      </c>
      <c r="N48" s="9">
        <v>24</v>
      </c>
      <c r="O48" s="9">
        <v>50</v>
      </c>
      <c r="P48" s="9">
        <v>2</v>
      </c>
      <c r="Q48" s="9">
        <v>0</v>
      </c>
      <c r="R48" s="9">
        <v>0</v>
      </c>
      <c r="S48" s="1"/>
      <c r="T48" s="1"/>
      <c r="U48" s="1"/>
      <c r="V48" s="1"/>
      <c r="W48" s="1"/>
    </row>
    <row r="49" spans="1:23" ht="9" customHeight="1" x14ac:dyDescent="0.25">
      <c r="A49" s="8" t="str">
        <f>"143704"</f>
        <v>143704</v>
      </c>
      <c r="B49" s="9" t="s">
        <v>69</v>
      </c>
      <c r="C49" s="9" t="s">
        <v>66</v>
      </c>
      <c r="D49" s="9">
        <v>4270</v>
      </c>
      <c r="E49" s="9">
        <v>3471</v>
      </c>
      <c r="F49" s="9">
        <v>3461</v>
      </c>
      <c r="G49" s="9">
        <v>10</v>
      </c>
      <c r="H49" s="9">
        <v>10</v>
      </c>
      <c r="I49" s="9">
        <v>9</v>
      </c>
      <c r="J49" s="9">
        <v>0</v>
      </c>
      <c r="K49" s="9">
        <v>1</v>
      </c>
      <c r="L49" s="9">
        <v>0</v>
      </c>
      <c r="M49" s="9">
        <v>31</v>
      </c>
      <c r="N49" s="9">
        <v>9</v>
      </c>
      <c r="O49" s="9">
        <v>21</v>
      </c>
      <c r="P49" s="9">
        <v>1</v>
      </c>
      <c r="Q49" s="9">
        <v>0</v>
      </c>
      <c r="R49" s="9">
        <v>0</v>
      </c>
      <c r="S49" s="1"/>
      <c r="T49" s="1"/>
      <c r="U49" s="1"/>
      <c r="V49" s="1"/>
      <c r="W49" s="1"/>
    </row>
    <row r="50" spans="1:23" ht="9" customHeight="1" x14ac:dyDescent="0.25">
      <c r="A50" s="8" t="str">
        <f>"143705"</f>
        <v>143705</v>
      </c>
      <c r="B50" s="9" t="s">
        <v>70</v>
      </c>
      <c r="C50" s="9" t="s">
        <v>66</v>
      </c>
      <c r="D50" s="9">
        <v>3436</v>
      </c>
      <c r="E50" s="9">
        <v>2728</v>
      </c>
      <c r="F50" s="9">
        <v>2640</v>
      </c>
      <c r="G50" s="9">
        <v>88</v>
      </c>
      <c r="H50" s="9">
        <v>88</v>
      </c>
      <c r="I50" s="9">
        <v>84</v>
      </c>
      <c r="J50" s="9">
        <v>0</v>
      </c>
      <c r="K50" s="9">
        <v>4</v>
      </c>
      <c r="L50" s="9">
        <v>0</v>
      </c>
      <c r="M50" s="9">
        <v>37</v>
      </c>
      <c r="N50" s="9">
        <v>3</v>
      </c>
      <c r="O50" s="9">
        <v>30</v>
      </c>
      <c r="P50" s="9">
        <v>4</v>
      </c>
      <c r="Q50" s="9">
        <v>0</v>
      </c>
      <c r="R50" s="9">
        <v>0</v>
      </c>
      <c r="S50" s="1"/>
      <c r="T50" s="1"/>
      <c r="U50" s="1"/>
      <c r="V50" s="1"/>
      <c r="W50" s="1"/>
    </row>
    <row r="51" spans="1:23" ht="9" customHeight="1" x14ac:dyDescent="0.25">
      <c r="A51" s="8" t="str">
        <f>"143706"</f>
        <v>143706</v>
      </c>
      <c r="B51" s="9" t="s">
        <v>71</v>
      </c>
      <c r="C51" s="9" t="s">
        <v>66</v>
      </c>
      <c r="D51" s="9">
        <v>13742</v>
      </c>
      <c r="E51" s="9">
        <v>11312</v>
      </c>
      <c r="F51" s="9">
        <v>11256</v>
      </c>
      <c r="G51" s="9">
        <v>56</v>
      </c>
      <c r="H51" s="9">
        <v>55</v>
      </c>
      <c r="I51" s="9">
        <v>48</v>
      </c>
      <c r="J51" s="9">
        <v>0</v>
      </c>
      <c r="K51" s="9">
        <v>7</v>
      </c>
      <c r="L51" s="9">
        <v>1</v>
      </c>
      <c r="M51" s="9">
        <v>118</v>
      </c>
      <c r="N51" s="9">
        <v>17</v>
      </c>
      <c r="O51" s="9">
        <v>94</v>
      </c>
      <c r="P51" s="9">
        <v>7</v>
      </c>
      <c r="Q51" s="9">
        <v>0</v>
      </c>
      <c r="R51" s="9">
        <v>0</v>
      </c>
      <c r="S51" s="1"/>
      <c r="T51" s="1"/>
      <c r="U51" s="1"/>
      <c r="V51" s="1"/>
      <c r="W51" s="1"/>
    </row>
    <row r="52" spans="1:23" s="3" customFormat="1" ht="9.9499999999999993" customHeight="1" x14ac:dyDescent="0.25">
      <c r="A52" s="15" t="s">
        <v>72</v>
      </c>
      <c r="B52" s="16"/>
      <c r="C52" s="7"/>
      <c r="D52" s="7">
        <v>327682</v>
      </c>
      <c r="E52" s="7">
        <v>265270</v>
      </c>
      <c r="F52" s="7">
        <v>262800</v>
      </c>
      <c r="G52" s="7">
        <v>2470</v>
      </c>
      <c r="H52" s="7">
        <v>2462</v>
      </c>
      <c r="I52" s="7">
        <v>2124</v>
      </c>
      <c r="J52" s="7">
        <v>11</v>
      </c>
      <c r="K52" s="7">
        <v>327</v>
      </c>
      <c r="L52" s="7">
        <v>8</v>
      </c>
      <c r="M52" s="7">
        <v>3789</v>
      </c>
      <c r="N52" s="7">
        <v>690</v>
      </c>
      <c r="O52" s="7">
        <v>2772</v>
      </c>
      <c r="P52" s="7">
        <v>327</v>
      </c>
      <c r="Q52" s="7">
        <v>0</v>
      </c>
      <c r="R52" s="7">
        <v>0</v>
      </c>
      <c r="S52" s="2"/>
      <c r="T52" s="2"/>
      <c r="U52" s="2"/>
      <c r="V52" s="2"/>
      <c r="W52" s="2"/>
    </row>
    <row r="53" spans="1:23" x14ac:dyDescent="0.25">
      <c r="A53" s="12" t="s">
        <v>74</v>
      </c>
      <c r="B53" s="12"/>
      <c r="C53" s="12"/>
      <c r="D53" s="12"/>
    </row>
  </sheetData>
  <mergeCells count="8">
    <mergeCell ref="A1:R1"/>
    <mergeCell ref="A53:D53"/>
    <mergeCell ref="A3:B3"/>
    <mergeCell ref="A13:B13"/>
    <mergeCell ref="A24:B24"/>
    <mergeCell ref="A37:B37"/>
    <mergeCell ref="A45:B45"/>
    <mergeCell ref="A52:B52"/>
  </mergeCells>
  <pageMargins left="0.23622047244094491" right="3.937007874015748E-2" top="0.35433070866141736" bottom="0.15748031496062992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rejestr_wyborcow_2022_kw_2_2022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Urszula Cichocka</dc:creator>
  <cp:lastModifiedBy>Urszula Cichocka</cp:lastModifiedBy>
  <dcterms:created xsi:type="dcterms:W3CDTF">2022-07-14T07:26:48Z</dcterms:created>
  <dcterms:modified xsi:type="dcterms:W3CDTF">2022-07-21T10:32:45Z</dcterms:modified>
</cp:coreProperties>
</file>